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210" activeTab="0"/>
  </bookViews>
  <sheets>
    <sheet name="BALSETEMBRO 2010" sheetId="1" r:id="rId1"/>
  </sheets>
  <definedNames/>
  <calcPr fullCalcOnLoad="1"/>
</workbook>
</file>

<file path=xl/sharedStrings.xml><?xml version="1.0" encoding="utf-8"?>
<sst xmlns="http://schemas.openxmlformats.org/spreadsheetml/2006/main" count="86" uniqueCount="73">
  <si>
    <t>RECEITAS OPERACIONAIS BRUTAS</t>
  </si>
  <si>
    <t>DESPESAS OPERACIONAIS</t>
  </si>
  <si>
    <t>AMPEB - ASSOCIAÇÃO DO MINISTÉRIO PÚBLICO DO ESTADO DA BAHIA</t>
  </si>
  <si>
    <t>C.N.P.J. -  013.041.124/0001-67</t>
  </si>
  <si>
    <t>BALANÇO PATRIMONIAL</t>
  </si>
  <si>
    <t xml:space="preserve">           </t>
  </si>
  <si>
    <t>DEMONSTRAÇÃO DO RESULTADO DO EXERCÍCIO</t>
  </si>
  <si>
    <t>ATIVO</t>
  </si>
  <si>
    <t>%</t>
  </si>
  <si>
    <t xml:space="preserve">PASSIVO </t>
  </si>
  <si>
    <t>ACUMULADO</t>
  </si>
  <si>
    <t>CIRCULANTE</t>
  </si>
  <si>
    <t xml:space="preserve">Receitas com Contribuições </t>
  </si>
  <si>
    <t>Receita com Administração</t>
  </si>
  <si>
    <t xml:space="preserve">Caixa </t>
  </si>
  <si>
    <t>Cheques a Compensar</t>
  </si>
  <si>
    <t>Outras Receitas</t>
  </si>
  <si>
    <t>Bancos</t>
  </si>
  <si>
    <t>Empréstimos</t>
  </si>
  <si>
    <t>Adiantamentos</t>
  </si>
  <si>
    <t>Contratos Consignações</t>
  </si>
  <si>
    <t>Total das Receitas</t>
  </si>
  <si>
    <t>Contas a Receber</t>
  </si>
  <si>
    <t>Contas a Pagar</t>
  </si>
  <si>
    <t>Total do Circulante</t>
  </si>
  <si>
    <t>Obrigações Trabalhistas</t>
  </si>
  <si>
    <t>Obrigações Tributarias</t>
  </si>
  <si>
    <t>Despesas Trabalhistas</t>
  </si>
  <si>
    <t>Encargos Sociais</t>
  </si>
  <si>
    <t>Despesas Gerais e Administrativas</t>
  </si>
  <si>
    <t>Despesas Sítio São Paulo</t>
  </si>
  <si>
    <t>PERMANENTE</t>
  </si>
  <si>
    <t>PATRIMÔNIO LÍQUIDO</t>
  </si>
  <si>
    <t>Total das Despesas Operacionais</t>
  </si>
  <si>
    <t>INVESTIMENTOS</t>
  </si>
  <si>
    <t>PATRIMÔNIO SOCIAL</t>
  </si>
  <si>
    <t xml:space="preserve">Cooperativa do Minist.Público </t>
  </si>
  <si>
    <t>Fundo Patrimonial</t>
  </si>
  <si>
    <t>RECEITAS (DESPESAS) FINANCEIRAS</t>
  </si>
  <si>
    <t xml:space="preserve">Superávit ou (Déficit) Acumulados </t>
  </si>
  <si>
    <t>Despesas Financeiras</t>
  </si>
  <si>
    <t>IMOBILIZADO</t>
  </si>
  <si>
    <t>Superávit ou (déficit) do Exercício</t>
  </si>
  <si>
    <t xml:space="preserve">Total Financeiro Líquido </t>
  </si>
  <si>
    <t>Imóveis</t>
  </si>
  <si>
    <t>Total do Patrimônio Líquido</t>
  </si>
  <si>
    <t>Máquinas e Equipamentos</t>
  </si>
  <si>
    <t>Móveis e Utensílios</t>
  </si>
  <si>
    <t>Outras Receitas(Despesas)</t>
  </si>
  <si>
    <t>Equipamentos de Informática</t>
  </si>
  <si>
    <t>Exploração Serviços do Bar Sitio</t>
  </si>
  <si>
    <t>Veículos</t>
  </si>
  <si>
    <t>Receita Sitio São Paulo</t>
  </si>
  <si>
    <t>Sitio São Paulo</t>
  </si>
  <si>
    <t>Resultado da Pousada Casa Do  Promotor</t>
  </si>
  <si>
    <t>Obras de Arte</t>
  </si>
  <si>
    <t>Consultório Odontológico Móvel</t>
  </si>
  <si>
    <t>Software</t>
  </si>
  <si>
    <t>Reforma Imob. em Andamento</t>
  </si>
  <si>
    <t>Total Outras Receitas/Despesas</t>
  </si>
  <si>
    <t>Depreciações e Amortizações</t>
  </si>
  <si>
    <t xml:space="preserve">Total do Imobilizado </t>
  </si>
  <si>
    <t xml:space="preserve">Total do Permanente </t>
  </si>
  <si>
    <t>TOTAL DO ATIVO</t>
  </si>
  <si>
    <t>TOTAL DO PASSIVO E P.L.</t>
  </si>
  <si>
    <t>Responsável Legal</t>
  </si>
  <si>
    <t>Cesar Augusto B. Fernandez Cardillo</t>
  </si>
  <si>
    <t>Contador - CRC - BA 016306/O-0</t>
  </si>
  <si>
    <t>CPF. 079.037.825-68</t>
  </si>
  <si>
    <t>Devolução Insc. Congresso XVII Conamp</t>
  </si>
  <si>
    <t>Aplicações Financeiras</t>
  </si>
  <si>
    <t>Deposito Judicial</t>
  </si>
  <si>
    <t>EM 30/09/2010</t>
  </si>
</sst>
</file>

<file path=xl/styles.xml><?xml version="1.0" encoding="utf-8"?>
<styleSheet xmlns="http://schemas.openxmlformats.org/spreadsheetml/2006/main">
  <numFmts count="3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  &quot;#,##0_);\(&quot;  &quot;#,##0\)"/>
    <numFmt numFmtId="165" formatCode="&quot;  &quot;#,##0_);[Red]\(&quot;  &quot;#,##0\)"/>
    <numFmt numFmtId="166" formatCode="&quot;  &quot;#,##0.00_);\(&quot;  &quot;#,##0.00\)"/>
    <numFmt numFmtId="167" formatCode="&quot;  &quot;#,##0.00_);[Red]\(&quot;  &quot;#,##0.00\)"/>
    <numFmt numFmtId="168" formatCode="_(&quot;  &quot;* #,##0_);_(&quot;  &quot;* \(#,##0\);_(&quot;  &quot;* &quot;-&quot;_);_(@_)"/>
    <numFmt numFmtId="169" formatCode="_(&quot;  &quot;* #,##0.00_);_(&quot;  &quot;* \(#,##0.00\);_(&quot;  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0.0%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_(* #,##0_);_(* \(#,##0\);_(* &quot;-&quot;??_);_(@_)"/>
    <numFmt numFmtId="187" formatCode="d/m"/>
    <numFmt numFmtId="188" formatCode="mmm\-yy"/>
    <numFmt numFmtId="189" formatCode="&quot;R$&quot;#,##0.00"/>
    <numFmt numFmtId="190" formatCode="0.00_);\(0.00\)"/>
    <numFmt numFmtId="191" formatCode="[$-416]dddd\,\ d&quot; de &quot;mmmm&quot; de &quot;yyyy"/>
  </numFmts>
  <fonts count="2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Accounting"/>
      <sz val="10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 val="singleAccounting"/>
      <sz val="1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1" applyNumberFormat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16" borderId="0" applyNumberFormat="0" applyBorder="0" applyAlignment="0" applyProtection="0"/>
    <xf numFmtId="0" fontId="8" fillId="7" borderId="1" applyNumberFormat="0" applyAlignment="0" applyProtection="0"/>
    <xf numFmtId="0" fontId="9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1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9" fillId="0" borderId="0" xfId="0" applyFont="1" applyAlignment="1">
      <alignment/>
    </xf>
    <xf numFmtId="9" fontId="22" fillId="0" borderId="0" xfId="49" applyNumberFormat="1" applyFont="1" applyBorder="1" applyAlignment="1">
      <alignment horizontal="center"/>
    </xf>
    <xf numFmtId="43" fontId="19" fillId="0" borderId="0" xfId="51" applyFont="1" applyBorder="1" applyAlignment="1">
      <alignment/>
    </xf>
    <xf numFmtId="10" fontId="19" fillId="0" borderId="0" xfId="49" applyNumberFormat="1" applyFont="1" applyBorder="1" applyAlignment="1">
      <alignment/>
    </xf>
    <xf numFmtId="9" fontId="20" fillId="0" borderId="0" xfId="49" applyNumberFormat="1" applyFont="1" applyBorder="1" applyAlignment="1">
      <alignment/>
    </xf>
    <xf numFmtId="10" fontId="20" fillId="0" borderId="10" xfId="49" applyNumberFormat="1" applyFont="1" applyBorder="1" applyAlignment="1">
      <alignment/>
    </xf>
    <xf numFmtId="43" fontId="19" fillId="0" borderId="11" xfId="51" applyFont="1" applyBorder="1" applyAlignment="1">
      <alignment/>
    </xf>
    <xf numFmtId="10" fontId="19" fillId="0" borderId="11" xfId="49" applyNumberFormat="1" applyFont="1" applyBorder="1" applyAlignment="1">
      <alignment/>
    </xf>
    <xf numFmtId="0" fontId="19" fillId="0" borderId="0" xfId="0" applyFont="1" applyBorder="1" applyAlignment="1">
      <alignment/>
    </xf>
    <xf numFmtId="10" fontId="20" fillId="0" borderId="11" xfId="49" applyNumberFormat="1" applyFont="1" applyBorder="1" applyAlignment="1">
      <alignment/>
    </xf>
    <xf numFmtId="43" fontId="19" fillId="0" borderId="12" xfId="51" applyFont="1" applyBorder="1" applyAlignment="1">
      <alignment/>
    </xf>
    <xf numFmtId="10" fontId="19" fillId="0" borderId="12" xfId="49" applyNumberFormat="1" applyFont="1" applyBorder="1" applyAlignment="1">
      <alignment/>
    </xf>
    <xf numFmtId="0" fontId="19" fillId="0" borderId="12" xfId="0" applyFont="1" applyBorder="1" applyAlignment="1">
      <alignment/>
    </xf>
    <xf numFmtId="10" fontId="19" fillId="0" borderId="0" xfId="0" applyNumberFormat="1" applyFont="1" applyAlignment="1">
      <alignment/>
    </xf>
    <xf numFmtId="10" fontId="20" fillId="0" borderId="0" xfId="49" applyNumberFormat="1" applyFont="1" applyBorder="1" applyAlignment="1">
      <alignment/>
    </xf>
    <xf numFmtId="0" fontId="19" fillId="0" borderId="11" xfId="0" applyFont="1" applyBorder="1" applyAlignment="1">
      <alignment/>
    </xf>
    <xf numFmtId="9" fontId="20" fillId="0" borderId="11" xfId="49" applyNumberFormat="1" applyFont="1" applyBorder="1" applyAlignment="1">
      <alignment/>
    </xf>
    <xf numFmtId="10" fontId="20" fillId="0" borderId="13" xfId="49" applyNumberFormat="1" applyFont="1" applyBorder="1" applyAlignment="1">
      <alignment/>
    </xf>
    <xf numFmtId="43" fontId="19" fillId="0" borderId="13" xfId="51" applyFont="1" applyBorder="1" applyAlignment="1">
      <alignment/>
    </xf>
    <xf numFmtId="10" fontId="19" fillId="0" borderId="14" xfId="49" applyNumberFormat="1" applyFont="1" applyBorder="1" applyAlignment="1">
      <alignment/>
    </xf>
    <xf numFmtId="43" fontId="19" fillId="0" borderId="14" xfId="51" applyFont="1" applyBorder="1" applyAlignment="1">
      <alignment/>
    </xf>
    <xf numFmtId="9" fontId="0" fillId="0" borderId="0" xfId="49" applyNumberFormat="1" applyFont="1" applyAlignment="1">
      <alignment/>
    </xf>
    <xf numFmtId="0" fontId="0" fillId="0" borderId="11" xfId="0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10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 horizontal="left"/>
    </xf>
    <xf numFmtId="0" fontId="19" fillId="0" borderId="18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17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23" fillId="0" borderId="17" xfId="0" applyFont="1" applyBorder="1" applyAlignment="1">
      <alignment/>
    </xf>
    <xf numFmtId="0" fontId="23" fillId="0" borderId="0" xfId="0" applyFont="1" applyBorder="1" applyAlignment="1">
      <alignment/>
    </xf>
    <xf numFmtId="10" fontId="19" fillId="0" borderId="0" xfId="51" applyNumberFormat="1" applyFont="1" applyBorder="1" applyAlignment="1">
      <alignment/>
    </xf>
    <xf numFmtId="0" fontId="0" fillId="0" borderId="0" xfId="0" applyBorder="1" applyAlignment="1">
      <alignment/>
    </xf>
    <xf numFmtId="0" fontId="19" fillId="0" borderId="17" xfId="0" applyFont="1" applyBorder="1" applyAlignment="1" quotePrefix="1">
      <alignment horizontal="left"/>
    </xf>
    <xf numFmtId="0" fontId="25" fillId="0" borderId="0" xfId="0" applyFont="1" applyBorder="1" applyAlignment="1">
      <alignment/>
    </xf>
    <xf numFmtId="43" fontId="19" fillId="0" borderId="18" xfId="51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43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19" fillId="0" borderId="19" xfId="0" applyFont="1" applyBorder="1" applyAlignment="1">
      <alignment/>
    </xf>
    <xf numFmtId="0" fontId="19" fillId="0" borderId="11" xfId="0" applyFont="1" applyBorder="1" applyAlignment="1">
      <alignment horizontal="left"/>
    </xf>
    <xf numFmtId="0" fontId="0" fillId="0" borderId="20" xfId="0" applyBorder="1" applyAlignment="1">
      <alignment/>
    </xf>
    <xf numFmtId="0" fontId="20" fillId="0" borderId="15" xfId="0" applyFont="1" applyBorder="1" applyAlignment="1">
      <alignment horizontal="left"/>
    </xf>
    <xf numFmtId="0" fontId="20" fillId="0" borderId="10" xfId="0" applyFont="1" applyBorder="1" applyAlignment="1">
      <alignment/>
    </xf>
    <xf numFmtId="9" fontId="20" fillId="0" borderId="10" xfId="49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6" xfId="0" applyBorder="1" applyAlignment="1">
      <alignment/>
    </xf>
    <xf numFmtId="0" fontId="20" fillId="0" borderId="17" xfId="0" applyFont="1" applyBorder="1" applyAlignment="1" quotePrefix="1">
      <alignment horizontal="left"/>
    </xf>
    <xf numFmtId="0" fontId="20" fillId="0" borderId="0" xfId="0" applyFont="1" applyBorder="1" applyAlignment="1">
      <alignment/>
    </xf>
    <xf numFmtId="0" fontId="20" fillId="0" borderId="17" xfId="0" applyFont="1" applyBorder="1" applyAlignment="1">
      <alignment/>
    </xf>
    <xf numFmtId="0" fontId="21" fillId="0" borderId="17" xfId="0" applyFont="1" applyBorder="1" applyAlignment="1">
      <alignment horizontal="centerContinuous"/>
    </xf>
    <xf numFmtId="0" fontId="20" fillId="0" borderId="0" xfId="0" applyFont="1" applyBorder="1" applyAlignment="1">
      <alignment horizontal="centerContinuous"/>
    </xf>
    <xf numFmtId="9" fontId="20" fillId="0" borderId="0" xfId="49" applyNumberFormat="1" applyFont="1" applyBorder="1" applyAlignment="1">
      <alignment horizontal="centerContinuous"/>
    </xf>
    <xf numFmtId="0" fontId="21" fillId="0" borderId="17" xfId="0" applyFont="1" applyBorder="1" applyAlignment="1" quotePrefix="1">
      <alignment horizontal="left"/>
    </xf>
    <xf numFmtId="0" fontId="21" fillId="0" borderId="17" xfId="0" applyFont="1" applyBorder="1" applyAlignment="1">
      <alignment/>
    </xf>
    <xf numFmtId="0" fontId="20" fillId="0" borderId="17" xfId="0" applyFont="1" applyBorder="1" applyAlignment="1">
      <alignment horizontal="left"/>
    </xf>
    <xf numFmtId="43" fontId="0" fillId="0" borderId="0" xfId="51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0" xfId="0" applyFont="1" applyBorder="1" applyAlignment="1">
      <alignment/>
    </xf>
    <xf numFmtId="43" fontId="19" fillId="0" borderId="0" xfId="0" applyNumberFormat="1" applyFont="1" applyBorder="1" applyAlignment="1">
      <alignment/>
    </xf>
    <xf numFmtId="9" fontId="19" fillId="0" borderId="0" xfId="49" applyNumberFormat="1" applyFont="1" applyBorder="1" applyAlignment="1">
      <alignment/>
    </xf>
    <xf numFmtId="9" fontId="25" fillId="0" borderId="0" xfId="49" applyNumberFormat="1" applyFont="1" applyBorder="1" applyAlignment="1">
      <alignment/>
    </xf>
    <xf numFmtId="0" fontId="25" fillId="0" borderId="17" xfId="0" applyFont="1" applyBorder="1" applyAlignment="1">
      <alignment/>
    </xf>
    <xf numFmtId="9" fontId="0" fillId="0" borderId="0" xfId="49" applyNumberFormat="1" applyFont="1" applyBorder="1" applyAlignment="1">
      <alignment/>
    </xf>
    <xf numFmtId="43" fontId="19" fillId="0" borderId="0" xfId="51" applyFont="1" applyAlignment="1">
      <alignment/>
    </xf>
    <xf numFmtId="43" fontId="28" fillId="0" borderId="0" xfId="51" applyFont="1" applyAlignment="1">
      <alignment/>
    </xf>
    <xf numFmtId="0" fontId="25" fillId="0" borderId="0" xfId="0" applyFont="1" applyAlignment="1">
      <alignment/>
    </xf>
    <xf numFmtId="43" fontId="26" fillId="0" borderId="0" xfId="51" applyFont="1" applyBorder="1" applyAlignment="1">
      <alignment horizontal="center"/>
    </xf>
    <xf numFmtId="43" fontId="25" fillId="0" borderId="11" xfId="51" applyFont="1" applyBorder="1" applyAlignment="1">
      <alignment/>
    </xf>
    <xf numFmtId="0" fontId="25" fillId="0" borderId="11" xfId="0" applyFont="1" applyBorder="1" applyAlignment="1">
      <alignment/>
    </xf>
    <xf numFmtId="43" fontId="28" fillId="0" borderId="11" xfId="51" applyFont="1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190500</xdr:rowOff>
    </xdr:from>
    <xdr:to>
      <xdr:col>5</xdr:col>
      <xdr:colOff>19050</xdr:colOff>
      <xdr:row>51</xdr:row>
      <xdr:rowOff>0</xdr:rowOff>
    </xdr:to>
    <xdr:sp>
      <xdr:nvSpPr>
        <xdr:cNvPr id="1" name="Line 1"/>
        <xdr:cNvSpPr>
          <a:spLocks/>
        </xdr:cNvSpPr>
      </xdr:nvSpPr>
      <xdr:spPr>
        <a:xfrm>
          <a:off x="4648200" y="7591425"/>
          <a:ext cx="2447925" cy="2667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T67"/>
  <sheetViews>
    <sheetView showGridLines="0" tabSelected="1" zoomScale="75" zoomScaleNormal="75" zoomScalePageLayoutView="0" workbookViewId="0" topLeftCell="B34">
      <selection activeCell="L54" sqref="L54"/>
    </sheetView>
  </sheetViews>
  <sheetFormatPr defaultColWidth="9.140625" defaultRowHeight="12.75"/>
  <cols>
    <col min="1" max="1" width="34.8515625" style="0" customWidth="1"/>
    <col min="2" max="2" width="16.140625" style="0" customWidth="1"/>
    <col min="3" max="3" width="11.421875" style="0" customWidth="1"/>
    <col min="4" max="4" width="7.28125" style="0" customWidth="1"/>
    <col min="5" max="5" width="36.421875" style="0" customWidth="1"/>
    <col min="6" max="6" width="15.00390625" style="0" customWidth="1"/>
    <col min="7" max="7" width="10.00390625" style="0" customWidth="1"/>
    <col min="8" max="8" width="6.7109375" style="0" customWidth="1"/>
    <col min="9" max="9" width="0" style="0" hidden="1" customWidth="1"/>
    <col min="10" max="10" width="5.140625" style="0" customWidth="1"/>
    <col min="14" max="14" width="24.7109375" style="0" customWidth="1"/>
    <col min="15" max="15" width="27.28125" style="73" customWidth="1"/>
    <col min="16" max="16" width="14.00390625" style="22" customWidth="1"/>
    <col min="19" max="19" width="11.28125" style="0" bestFit="1" customWidth="1"/>
  </cols>
  <sheetData>
    <row r="4" ht="15" thickBot="1"/>
    <row r="5" spans="1:20" ht="15.75">
      <c r="A5" s="25" t="s">
        <v>2</v>
      </c>
      <c r="B5" s="26"/>
      <c r="C5" s="26"/>
      <c r="D5" s="26"/>
      <c r="E5" s="26"/>
      <c r="F5" s="26"/>
      <c r="G5" s="26"/>
      <c r="H5" s="27"/>
      <c r="I5" s="1"/>
      <c r="J5" s="1"/>
      <c r="K5" s="48" t="s">
        <v>2</v>
      </c>
      <c r="L5" s="49"/>
      <c r="M5" s="49"/>
      <c r="N5" s="49"/>
      <c r="O5" s="26"/>
      <c r="P5" s="50"/>
      <c r="Q5" s="51"/>
      <c r="R5" s="52"/>
      <c r="S5" s="51"/>
      <c r="T5" s="53"/>
    </row>
    <row r="6" spans="1:20" ht="15.75">
      <c r="A6" s="28" t="s">
        <v>3</v>
      </c>
      <c r="B6" s="9"/>
      <c r="C6" s="9"/>
      <c r="D6" s="9"/>
      <c r="E6" s="9"/>
      <c r="F6" s="9"/>
      <c r="G6" s="9"/>
      <c r="H6" s="29"/>
      <c r="I6" s="1"/>
      <c r="J6" s="1"/>
      <c r="K6" s="54" t="s">
        <v>3</v>
      </c>
      <c r="L6" s="55"/>
      <c r="M6" s="55"/>
      <c r="N6" s="55"/>
      <c r="O6" s="9"/>
      <c r="P6" s="5"/>
      <c r="Q6" s="37"/>
      <c r="R6" s="37"/>
      <c r="S6" s="37"/>
      <c r="T6" s="41"/>
    </row>
    <row r="7" spans="1:20" ht="15.75">
      <c r="A7" s="30"/>
      <c r="B7" s="9"/>
      <c r="C7" s="9"/>
      <c r="D7" s="9"/>
      <c r="E7" s="9"/>
      <c r="F7" s="9"/>
      <c r="G7" s="9"/>
      <c r="H7" s="29"/>
      <c r="I7" s="1"/>
      <c r="J7" s="1"/>
      <c r="K7" s="56"/>
      <c r="L7" s="55"/>
      <c r="M7" s="55"/>
      <c r="N7" s="55"/>
      <c r="O7" s="9"/>
      <c r="P7" s="5"/>
      <c r="Q7" s="37"/>
      <c r="R7" s="37"/>
      <c r="S7" s="37"/>
      <c r="T7" s="41"/>
    </row>
    <row r="8" spans="1:20" ht="15.75">
      <c r="A8" s="30"/>
      <c r="B8" s="9"/>
      <c r="C8" s="9"/>
      <c r="D8" s="9"/>
      <c r="E8" s="9"/>
      <c r="F8" s="9"/>
      <c r="G8" s="9"/>
      <c r="H8" s="29"/>
      <c r="I8" s="1"/>
      <c r="J8" s="1"/>
      <c r="K8" s="56"/>
      <c r="L8" s="55"/>
      <c r="M8" s="55"/>
      <c r="N8" s="55"/>
      <c r="O8" s="9"/>
      <c r="P8" s="5"/>
      <c r="Q8" s="37"/>
      <c r="R8" s="37"/>
      <c r="S8" s="37"/>
      <c r="T8" s="41"/>
    </row>
    <row r="9" spans="1:20" ht="15.75">
      <c r="A9" s="78" t="s">
        <v>4</v>
      </c>
      <c r="B9" s="79"/>
      <c r="C9" s="79"/>
      <c r="D9" s="79"/>
      <c r="E9" s="79"/>
      <c r="F9" s="79"/>
      <c r="G9" s="79"/>
      <c r="H9" s="29"/>
      <c r="I9" s="1"/>
      <c r="J9" s="1"/>
      <c r="K9" s="56"/>
      <c r="L9" s="55"/>
      <c r="M9" s="55"/>
      <c r="N9" s="55"/>
      <c r="O9" s="9"/>
      <c r="P9" s="5"/>
      <c r="Q9" s="37"/>
      <c r="R9" s="37"/>
      <c r="S9" s="37"/>
      <c r="T9" s="41"/>
    </row>
    <row r="10" spans="1:20" ht="15.75">
      <c r="A10" s="32" t="s">
        <v>5</v>
      </c>
      <c r="B10" s="33"/>
      <c r="C10" s="33"/>
      <c r="D10" s="33"/>
      <c r="E10" s="33"/>
      <c r="F10" s="33"/>
      <c r="G10" s="33"/>
      <c r="H10" s="29"/>
      <c r="I10" s="1"/>
      <c r="J10" s="1"/>
      <c r="K10" s="57" t="s">
        <v>6</v>
      </c>
      <c r="L10" s="58"/>
      <c r="M10" s="58"/>
      <c r="N10" s="58"/>
      <c r="O10" s="33"/>
      <c r="P10" s="59"/>
      <c r="Q10" s="37"/>
      <c r="R10" s="37"/>
      <c r="S10" s="37"/>
      <c r="T10" s="41"/>
    </row>
    <row r="11" spans="1:20" ht="15.75">
      <c r="A11" s="32" t="s">
        <v>72</v>
      </c>
      <c r="B11" s="33"/>
      <c r="C11" s="33"/>
      <c r="D11" s="33"/>
      <c r="E11" s="33"/>
      <c r="F11" s="33"/>
      <c r="G11" s="33"/>
      <c r="H11" s="29"/>
      <c r="I11" s="1"/>
      <c r="J11" s="1"/>
      <c r="K11" s="32" t="s">
        <v>72</v>
      </c>
      <c r="L11" s="58"/>
      <c r="M11" s="58"/>
      <c r="N11" s="58"/>
      <c r="O11" s="33"/>
      <c r="P11" s="59"/>
      <c r="Q11" s="37"/>
      <c r="R11" s="37"/>
      <c r="S11" s="37"/>
      <c r="T11" s="41"/>
    </row>
    <row r="12" spans="1:20" ht="15.75">
      <c r="A12" s="32"/>
      <c r="B12" s="31"/>
      <c r="C12" s="33"/>
      <c r="D12" s="31"/>
      <c r="E12" s="31"/>
      <c r="F12" s="31"/>
      <c r="G12" s="31"/>
      <c r="H12" s="29"/>
      <c r="I12" s="1"/>
      <c r="J12" s="1"/>
      <c r="K12" s="57"/>
      <c r="L12" s="58"/>
      <c r="M12" s="58"/>
      <c r="N12" s="58"/>
      <c r="O12" s="33"/>
      <c r="P12" s="59"/>
      <c r="Q12" s="37"/>
      <c r="R12" s="37"/>
      <c r="S12" s="37"/>
      <c r="T12" s="41"/>
    </row>
    <row r="13" spans="1:20" ht="15.75">
      <c r="A13" s="30"/>
      <c r="B13" s="9"/>
      <c r="C13" s="9"/>
      <c r="D13" s="9"/>
      <c r="E13" s="9"/>
      <c r="F13" s="9"/>
      <c r="G13" s="9"/>
      <c r="H13" s="29"/>
      <c r="I13" s="1"/>
      <c r="J13" s="1"/>
      <c r="K13" s="57"/>
      <c r="L13" s="58"/>
      <c r="M13" s="58"/>
      <c r="N13" s="58"/>
      <c r="O13" s="33"/>
      <c r="P13" s="59"/>
      <c r="Q13" s="37"/>
      <c r="R13" s="37"/>
      <c r="S13" s="37"/>
      <c r="T13" s="41"/>
    </row>
    <row r="14" spans="1:20" ht="15.75">
      <c r="A14" s="30"/>
      <c r="B14" s="9"/>
      <c r="C14" s="9"/>
      <c r="D14" s="9"/>
      <c r="E14" s="9"/>
      <c r="F14" s="9"/>
      <c r="G14" s="9"/>
      <c r="H14" s="29"/>
      <c r="I14" s="1"/>
      <c r="J14" s="1"/>
      <c r="K14" s="56"/>
      <c r="L14" s="55"/>
      <c r="M14" s="55"/>
      <c r="N14" s="55"/>
      <c r="O14" s="9"/>
      <c r="P14" s="5"/>
      <c r="Q14" s="37"/>
      <c r="R14" s="37"/>
      <c r="S14" s="37"/>
      <c r="T14" s="41"/>
    </row>
    <row r="15" spans="1:20" ht="20.25">
      <c r="A15" s="32" t="s">
        <v>7</v>
      </c>
      <c r="B15" s="33"/>
      <c r="C15" s="31" t="s">
        <v>8</v>
      </c>
      <c r="D15" s="31"/>
      <c r="E15" s="33" t="s">
        <v>9</v>
      </c>
      <c r="F15" s="33"/>
      <c r="G15" s="31" t="s">
        <v>8</v>
      </c>
      <c r="H15" s="29"/>
      <c r="I15" s="1"/>
      <c r="J15" s="1"/>
      <c r="K15" s="60" t="s">
        <v>0</v>
      </c>
      <c r="L15" s="55"/>
      <c r="M15" s="55"/>
      <c r="N15" s="55"/>
      <c r="O15" s="74" t="s">
        <v>10</v>
      </c>
      <c r="P15" s="2" t="s">
        <v>8</v>
      </c>
      <c r="Q15" s="37"/>
      <c r="R15" s="37"/>
      <c r="S15" s="37"/>
      <c r="T15" s="41"/>
    </row>
    <row r="16" spans="1:20" ht="15.75">
      <c r="A16" s="30"/>
      <c r="B16" s="9"/>
      <c r="C16" s="9"/>
      <c r="D16" s="9"/>
      <c r="E16" s="9"/>
      <c r="F16" s="3"/>
      <c r="G16" s="9"/>
      <c r="H16" s="29"/>
      <c r="I16" s="1"/>
      <c r="J16" s="1"/>
      <c r="K16" s="61"/>
      <c r="L16" s="55"/>
      <c r="M16" s="55"/>
      <c r="N16" s="55"/>
      <c r="O16" s="3"/>
      <c r="P16" s="5"/>
      <c r="Q16" s="37"/>
      <c r="R16" s="37"/>
      <c r="S16" s="37"/>
      <c r="T16" s="41"/>
    </row>
    <row r="17" spans="1:20" ht="15.75">
      <c r="A17" s="34" t="s">
        <v>11</v>
      </c>
      <c r="B17" s="3"/>
      <c r="C17" s="9"/>
      <c r="D17" s="9"/>
      <c r="E17" s="35" t="s">
        <v>11</v>
      </c>
      <c r="F17" s="3"/>
      <c r="G17" s="9"/>
      <c r="H17" s="29"/>
      <c r="I17" s="1"/>
      <c r="J17" s="1"/>
      <c r="K17" s="56" t="s">
        <v>12</v>
      </c>
      <c r="L17" s="55"/>
      <c r="M17" s="55"/>
      <c r="N17" s="55"/>
      <c r="O17" s="72">
        <v>2084631.99</v>
      </c>
      <c r="P17" s="15">
        <f>O17/O21</f>
        <v>0.8594130994503506</v>
      </c>
      <c r="Q17" s="37"/>
      <c r="R17" s="37"/>
      <c r="S17" s="37"/>
      <c r="T17" s="41"/>
    </row>
    <row r="18" spans="1:20" ht="15.75">
      <c r="A18" s="30"/>
      <c r="B18" s="3"/>
      <c r="C18" s="9"/>
      <c r="D18" s="9"/>
      <c r="E18" s="9"/>
      <c r="F18" s="3"/>
      <c r="G18" s="9"/>
      <c r="H18" s="29"/>
      <c r="I18" s="1"/>
      <c r="J18" s="1"/>
      <c r="K18" s="56" t="s">
        <v>13</v>
      </c>
      <c r="L18" s="55"/>
      <c r="M18" s="55"/>
      <c r="N18" s="55"/>
      <c r="O18" s="72">
        <v>282292.87</v>
      </c>
      <c r="P18" s="15">
        <f>O18/O21</f>
        <v>0.1163784262753422</v>
      </c>
      <c r="Q18" s="37"/>
      <c r="R18" s="37"/>
      <c r="S18" s="37"/>
      <c r="T18" s="41"/>
    </row>
    <row r="19" spans="1:20" ht="15.75">
      <c r="A19" s="30" t="s">
        <v>14</v>
      </c>
      <c r="B19" s="71">
        <v>1702.63</v>
      </c>
      <c r="C19" s="4">
        <f aca="true" t="shared" si="0" ref="C19:C24">+B19/$B$52</f>
        <v>0.0005794150434832165</v>
      </c>
      <c r="D19" s="4"/>
      <c r="E19" s="9" t="s">
        <v>15</v>
      </c>
      <c r="F19" s="72">
        <v>39644.01</v>
      </c>
      <c r="G19" s="4">
        <f aca="true" t="shared" si="1" ref="G19:G26">+F19/$F$52</f>
        <v>0.013491090711428245</v>
      </c>
      <c r="H19" s="29"/>
      <c r="I19" s="1"/>
      <c r="J19" s="1"/>
      <c r="K19" s="56" t="s">
        <v>16</v>
      </c>
      <c r="L19" s="55"/>
      <c r="M19" s="55"/>
      <c r="N19" s="55"/>
      <c r="O19" s="3">
        <f>18589.14+8000+37000+2077.19+3500+2000+1554.89-0.03</f>
        <v>72721.19</v>
      </c>
      <c r="P19" s="15">
        <f>O19/O21</f>
        <v>0.029980132509440118</v>
      </c>
      <c r="Q19" s="37"/>
      <c r="R19" s="37"/>
      <c r="S19" s="37"/>
      <c r="T19" s="41"/>
    </row>
    <row r="20" spans="1:20" ht="16.5" thickBot="1">
      <c r="A20" s="30" t="s">
        <v>17</v>
      </c>
      <c r="B20" s="72">
        <v>234619.13</v>
      </c>
      <c r="C20" s="4">
        <f t="shared" si="0"/>
        <v>0.07984227542739433</v>
      </c>
      <c r="D20" s="4"/>
      <c r="E20" s="9" t="s">
        <v>18</v>
      </c>
      <c r="F20" s="72">
        <v>11992.32</v>
      </c>
      <c r="G20" s="4">
        <f t="shared" si="1"/>
        <v>0.004081057313840733</v>
      </c>
      <c r="H20" s="29"/>
      <c r="I20" s="1"/>
      <c r="J20" s="1"/>
      <c r="K20" s="56" t="s">
        <v>69</v>
      </c>
      <c r="L20" s="55"/>
      <c r="M20" s="55"/>
      <c r="N20" s="55"/>
      <c r="O20" s="7">
        <v>-14000</v>
      </c>
      <c r="P20" s="15">
        <f>O20/O21</f>
        <v>-0.0057716582351328635</v>
      </c>
      <c r="Q20" s="37"/>
      <c r="R20" s="37"/>
      <c r="S20" s="37"/>
      <c r="T20" s="41"/>
    </row>
    <row r="21" spans="1:20" ht="15.75">
      <c r="A21" s="30" t="s">
        <v>70</v>
      </c>
      <c r="B21" s="72">
        <v>124422.32</v>
      </c>
      <c r="C21" s="4">
        <f t="shared" si="0"/>
        <v>0.04234165024290813</v>
      </c>
      <c r="D21" s="4"/>
      <c r="E21" s="9" t="s">
        <v>20</v>
      </c>
      <c r="F21" s="72">
        <v>9823.98</v>
      </c>
      <c r="G21" s="4">
        <f t="shared" si="1"/>
        <v>0.003343158407216042</v>
      </c>
      <c r="H21" s="29"/>
      <c r="I21" s="1"/>
      <c r="J21" s="1"/>
      <c r="K21" s="56" t="s">
        <v>21</v>
      </c>
      <c r="L21" s="55"/>
      <c r="M21" s="55"/>
      <c r="N21" s="55"/>
      <c r="O21" s="3">
        <f>SUM(O17:O20)</f>
        <v>2425646.05</v>
      </c>
      <c r="P21" s="6">
        <f>SUM(P17:P20)</f>
        <v>1.0000000000000002</v>
      </c>
      <c r="Q21" s="37"/>
      <c r="R21" s="37"/>
      <c r="S21" s="37"/>
      <c r="T21" s="41"/>
    </row>
    <row r="22" spans="1:20" ht="15.75">
      <c r="A22" s="30" t="s">
        <v>19</v>
      </c>
      <c r="B22" s="72">
        <v>1735.77</v>
      </c>
      <c r="C22" s="4">
        <f t="shared" si="0"/>
        <v>0.000590692781183735</v>
      </c>
      <c r="D22" s="4"/>
      <c r="E22" s="24" t="s">
        <v>23</v>
      </c>
      <c r="F22" s="72">
        <v>8181.06</v>
      </c>
      <c r="G22" s="4">
        <f t="shared" si="1"/>
        <v>0.0027840630293362646</v>
      </c>
      <c r="H22" s="29"/>
      <c r="I22" s="1"/>
      <c r="J22" s="1"/>
      <c r="K22" s="56"/>
      <c r="L22" s="55"/>
      <c r="M22" s="55"/>
      <c r="N22" s="55"/>
      <c r="O22" s="66"/>
      <c r="P22" s="5"/>
      <c r="Q22" s="37"/>
      <c r="R22" s="37"/>
      <c r="S22" s="37"/>
      <c r="T22" s="41"/>
    </row>
    <row r="23" spans="1:20" ht="15.75">
      <c r="A23" s="30" t="s">
        <v>22</v>
      </c>
      <c r="B23" s="3">
        <f>235026.22+118.11</f>
        <v>235144.33</v>
      </c>
      <c r="C23" s="4">
        <f t="shared" si="0"/>
        <v>0.08002100408884008</v>
      </c>
      <c r="D23" s="4"/>
      <c r="E23" s="24" t="s">
        <v>19</v>
      </c>
      <c r="F23" s="72">
        <v>16881.82</v>
      </c>
      <c r="G23" s="4">
        <f t="shared" si="1"/>
        <v>0.005744983037639319</v>
      </c>
      <c r="H23" s="29"/>
      <c r="I23" s="1"/>
      <c r="J23" s="1"/>
      <c r="K23" s="56"/>
      <c r="L23" s="55"/>
      <c r="M23" s="55"/>
      <c r="N23" s="55"/>
      <c r="O23" s="66"/>
      <c r="P23" s="5"/>
      <c r="Q23" s="37"/>
      <c r="R23" s="37"/>
      <c r="S23" s="37"/>
      <c r="T23" s="41"/>
    </row>
    <row r="24" spans="1:20" ht="16.5" thickBot="1">
      <c r="A24" s="30" t="s">
        <v>71</v>
      </c>
      <c r="B24" s="7">
        <v>5100</v>
      </c>
      <c r="C24" s="8">
        <f t="shared" si="0"/>
        <v>0.0017355601168570999</v>
      </c>
      <c r="D24" s="4"/>
      <c r="E24" s="24" t="s">
        <v>25</v>
      </c>
      <c r="F24" s="72">
        <v>29658.29</v>
      </c>
      <c r="G24" s="4">
        <f t="shared" si="1"/>
        <v>0.010092891227094464</v>
      </c>
      <c r="H24" s="29"/>
      <c r="I24" s="1"/>
      <c r="J24" s="1"/>
      <c r="K24" s="61" t="s">
        <v>1</v>
      </c>
      <c r="L24" s="55"/>
      <c r="M24" s="55"/>
      <c r="N24" s="55"/>
      <c r="O24" s="9"/>
      <c r="P24" s="5"/>
      <c r="Q24" s="37"/>
      <c r="R24" s="37"/>
      <c r="S24" s="37"/>
      <c r="T24" s="41"/>
    </row>
    <row r="25" spans="1:20" ht="16.5" thickBot="1">
      <c r="A25" s="30" t="s">
        <v>24</v>
      </c>
      <c r="B25" s="3">
        <f>SUM(B19:B24)</f>
        <v>602724.18</v>
      </c>
      <c r="C25" s="36">
        <f>SUM(C19:C24)</f>
        <v>0.20511059770066659</v>
      </c>
      <c r="D25" s="4"/>
      <c r="E25" s="24" t="s">
        <v>26</v>
      </c>
      <c r="F25" s="7">
        <v>3792.26</v>
      </c>
      <c r="G25" s="8">
        <f t="shared" si="1"/>
        <v>0.001290528472304413</v>
      </c>
      <c r="H25" s="29"/>
      <c r="I25" s="1"/>
      <c r="J25" s="1"/>
      <c r="K25" s="61"/>
      <c r="L25" s="55"/>
      <c r="M25" s="55"/>
      <c r="N25" s="55"/>
      <c r="O25" s="9"/>
      <c r="P25" s="5"/>
      <c r="Q25" s="37"/>
      <c r="R25" s="37"/>
      <c r="S25" s="37"/>
      <c r="T25" s="41"/>
    </row>
    <row r="26" spans="1:20" ht="15.75">
      <c r="A26" s="30"/>
      <c r="B26" s="3"/>
      <c r="C26" s="9"/>
      <c r="D26" s="4"/>
      <c r="E26" s="9" t="s">
        <v>24</v>
      </c>
      <c r="F26" s="3">
        <f>SUM(F19:F25)</f>
        <v>119973.74</v>
      </c>
      <c r="G26" s="4">
        <f t="shared" si="1"/>
        <v>0.04082777219885948</v>
      </c>
      <c r="H26" s="29"/>
      <c r="I26" s="1"/>
      <c r="J26" s="1"/>
      <c r="K26" s="56" t="s">
        <v>27</v>
      </c>
      <c r="L26" s="55"/>
      <c r="M26" s="55"/>
      <c r="N26" s="55"/>
      <c r="O26" s="72">
        <v>-696934.28</v>
      </c>
      <c r="P26" s="15">
        <f>O26/O21</f>
        <v>-0.28731903403631376</v>
      </c>
      <c r="Q26" s="37"/>
      <c r="R26" s="37"/>
      <c r="S26" s="37"/>
      <c r="T26" s="41"/>
    </row>
    <row r="27" spans="1:20" ht="15.75">
      <c r="A27" s="30"/>
      <c r="B27" s="3"/>
      <c r="C27" s="9"/>
      <c r="D27" s="4"/>
      <c r="E27" s="9"/>
      <c r="F27" s="3"/>
      <c r="G27" s="4"/>
      <c r="H27" s="29"/>
      <c r="I27" s="1"/>
      <c r="J27" s="1"/>
      <c r="K27" s="56" t="s">
        <v>28</v>
      </c>
      <c r="L27" s="55"/>
      <c r="M27" s="55"/>
      <c r="N27" s="55"/>
      <c r="O27" s="72">
        <v>-157204.1</v>
      </c>
      <c r="P27" s="15">
        <f>O27/O21</f>
        <v>-0.06480916702583216</v>
      </c>
      <c r="Q27" s="37"/>
      <c r="R27" s="37"/>
      <c r="S27" s="37"/>
      <c r="T27" s="41"/>
    </row>
    <row r="28" spans="1:20" ht="15.75">
      <c r="A28" s="30"/>
      <c r="B28" s="3"/>
      <c r="C28" s="9"/>
      <c r="D28" s="9"/>
      <c r="E28" s="9"/>
      <c r="F28" s="3"/>
      <c r="G28" s="4"/>
      <c r="H28" s="29"/>
      <c r="I28" s="1"/>
      <c r="J28" s="1"/>
      <c r="K28" s="54" t="s">
        <v>29</v>
      </c>
      <c r="L28" s="55"/>
      <c r="M28" s="55"/>
      <c r="N28" s="55"/>
      <c r="O28" s="72">
        <v>-755790.97</v>
      </c>
      <c r="P28" s="15">
        <f>O28/O21</f>
        <v>-0.31158336971711104</v>
      </c>
      <c r="Q28" s="37"/>
      <c r="R28" s="37"/>
      <c r="S28" s="37"/>
      <c r="T28" s="41"/>
    </row>
    <row r="29" spans="1:20" ht="15.75">
      <c r="A29" s="34" t="s">
        <v>31</v>
      </c>
      <c r="B29" s="3"/>
      <c r="C29" s="9"/>
      <c r="D29" s="9"/>
      <c r="E29" s="9"/>
      <c r="F29" s="3"/>
      <c r="G29" s="4"/>
      <c r="H29" s="29"/>
      <c r="I29" s="1"/>
      <c r="J29" s="1"/>
      <c r="K29" s="62" t="s">
        <v>30</v>
      </c>
      <c r="L29" s="55"/>
      <c r="M29" s="55"/>
      <c r="N29" s="55"/>
      <c r="O29" s="72">
        <v>-289661.77</v>
      </c>
      <c r="P29" s="15">
        <f>O29/O21</f>
        <v>-0.11941633858740439</v>
      </c>
      <c r="Q29" s="37"/>
      <c r="R29" s="37"/>
      <c r="S29" s="63"/>
      <c r="T29" s="41"/>
    </row>
    <row r="30" spans="1:20" ht="16.5" thickBot="1">
      <c r="A30" s="34"/>
      <c r="B30" s="3"/>
      <c r="C30" s="9"/>
      <c r="D30" s="4"/>
      <c r="E30" s="35" t="s">
        <v>32</v>
      </c>
      <c r="F30" s="3"/>
      <c r="G30" s="4"/>
      <c r="H30" s="29"/>
      <c r="I30" s="1"/>
      <c r="J30" s="1"/>
      <c r="K30" s="64"/>
      <c r="L30" s="65"/>
      <c r="M30" s="65"/>
      <c r="N30" s="65"/>
      <c r="O30" s="75"/>
      <c r="P30" s="10"/>
      <c r="Q30" s="37"/>
      <c r="R30" s="37"/>
      <c r="S30" s="37"/>
      <c r="T30" s="41"/>
    </row>
    <row r="31" spans="1:20" ht="15.75">
      <c r="A31" s="34" t="s">
        <v>34</v>
      </c>
      <c r="B31" s="3"/>
      <c r="C31" s="9"/>
      <c r="D31" s="9"/>
      <c r="E31" s="9"/>
      <c r="F31" s="3"/>
      <c r="G31" s="4"/>
      <c r="H31" s="29"/>
      <c r="I31" s="1"/>
      <c r="J31" s="1"/>
      <c r="K31" s="54" t="s">
        <v>33</v>
      </c>
      <c r="L31" s="55"/>
      <c r="M31" s="55"/>
      <c r="N31" s="55"/>
      <c r="O31" s="3">
        <f>SUM(O26:O30)</f>
        <v>-1899591.12</v>
      </c>
      <c r="P31" s="15">
        <f>SUM(P26:P30)</f>
        <v>-0.7831279093666613</v>
      </c>
      <c r="Q31" s="37"/>
      <c r="R31" s="37"/>
      <c r="S31" s="37"/>
      <c r="T31" s="41"/>
    </row>
    <row r="32" spans="1:20" ht="15.75">
      <c r="A32" s="34"/>
      <c r="B32" s="3"/>
      <c r="C32" s="9"/>
      <c r="D32" s="9"/>
      <c r="E32" s="35" t="s">
        <v>35</v>
      </c>
      <c r="F32" s="3"/>
      <c r="G32" s="4"/>
      <c r="H32" s="29"/>
      <c r="I32" s="1"/>
      <c r="J32" s="1"/>
      <c r="K32" s="54"/>
      <c r="L32" s="55"/>
      <c r="M32" s="55"/>
      <c r="N32" s="55"/>
      <c r="O32" s="66"/>
      <c r="P32" s="5"/>
      <c r="Q32" s="37"/>
      <c r="R32" s="37"/>
      <c r="S32" s="37"/>
      <c r="T32" s="41"/>
    </row>
    <row r="33" spans="1:20" ht="15.75">
      <c r="A33" s="30" t="s">
        <v>36</v>
      </c>
      <c r="B33" s="3">
        <f>4997.43+50+50+50+50</f>
        <v>5197.43</v>
      </c>
      <c r="C33" s="4">
        <f>+B33/$B$52</f>
        <v>0.0017687161212071758</v>
      </c>
      <c r="D33" s="9"/>
      <c r="E33" s="9"/>
      <c r="F33" s="37"/>
      <c r="G33" s="37"/>
      <c r="H33" s="29"/>
      <c r="I33" s="1"/>
      <c r="J33" s="1"/>
      <c r="K33" s="56"/>
      <c r="L33" s="55"/>
      <c r="M33" s="55"/>
      <c r="N33" s="55"/>
      <c r="O33" s="9"/>
      <c r="P33" s="5"/>
      <c r="Q33" s="37"/>
      <c r="R33" s="37"/>
      <c r="S33" s="37"/>
      <c r="T33" s="41"/>
    </row>
    <row r="34" spans="1:20" ht="15.75">
      <c r="A34" s="34"/>
      <c r="B34" s="3"/>
      <c r="C34" s="9"/>
      <c r="D34" s="9"/>
      <c r="E34" s="9" t="s">
        <v>37</v>
      </c>
      <c r="F34" s="3">
        <v>330550.67</v>
      </c>
      <c r="G34" s="4">
        <f>+F34/$F$52</f>
        <v>0.11248834499066523</v>
      </c>
      <c r="H34" s="29"/>
      <c r="I34" s="1"/>
      <c r="J34" s="1"/>
      <c r="K34" s="60" t="s">
        <v>38</v>
      </c>
      <c r="L34" s="55"/>
      <c r="M34" s="55"/>
      <c r="N34" s="55"/>
      <c r="O34" s="9"/>
      <c r="P34" s="5"/>
      <c r="Q34" s="37"/>
      <c r="R34" s="37"/>
      <c r="S34" s="37"/>
      <c r="T34" s="41"/>
    </row>
    <row r="35" spans="1:20" ht="15.75">
      <c r="A35" s="34" t="s">
        <v>41</v>
      </c>
      <c r="B35" s="3"/>
      <c r="C35" s="9"/>
      <c r="D35" s="9"/>
      <c r="E35" s="24" t="s">
        <v>39</v>
      </c>
      <c r="F35" s="3">
        <f>2072798.58+11172.9-2016.42</f>
        <v>2081955.06</v>
      </c>
      <c r="G35" s="4">
        <f>+F35/$F$52</f>
        <v>0.7085016014166335</v>
      </c>
      <c r="H35" s="29"/>
      <c r="I35" s="1"/>
      <c r="J35" s="1"/>
      <c r="K35" s="56" t="s">
        <v>40</v>
      </c>
      <c r="L35" s="55"/>
      <c r="M35" s="55"/>
      <c r="N35" s="55"/>
      <c r="O35" s="72">
        <v>-3459.81</v>
      </c>
      <c r="P35" s="15">
        <f>O35/O21</f>
        <v>-0.0014263457770353593</v>
      </c>
      <c r="Q35" s="37"/>
      <c r="R35" s="37"/>
      <c r="S35" s="37"/>
      <c r="T35" s="41"/>
    </row>
    <row r="36" spans="1:20" ht="16.5" thickBot="1">
      <c r="A36" s="30"/>
      <c r="B36" s="3"/>
      <c r="C36" s="9"/>
      <c r="D36" s="9"/>
      <c r="E36" s="24" t="s">
        <v>42</v>
      </c>
      <c r="F36" s="11">
        <v>406053.14</v>
      </c>
      <c r="G36" s="12">
        <f>+F36/$F$52</f>
        <v>0.13818228139384167</v>
      </c>
      <c r="H36" s="29"/>
      <c r="I36" s="1"/>
      <c r="J36" s="1"/>
      <c r="K36" s="56"/>
      <c r="L36" s="55"/>
      <c r="M36" s="55"/>
      <c r="N36" s="55"/>
      <c r="O36" s="16"/>
      <c r="P36" s="10"/>
      <c r="Q36" s="37"/>
      <c r="R36" s="37"/>
      <c r="S36" s="37"/>
      <c r="T36" s="41"/>
    </row>
    <row r="37" spans="1:20" ht="15.75">
      <c r="A37" s="30" t="s">
        <v>44</v>
      </c>
      <c r="B37" s="3">
        <v>1402934.4</v>
      </c>
      <c r="C37" s="4">
        <v>0.592</v>
      </c>
      <c r="D37" s="9"/>
      <c r="E37" s="37"/>
      <c r="F37" s="37"/>
      <c r="G37" s="37"/>
      <c r="H37" s="29"/>
      <c r="I37" s="1"/>
      <c r="J37" s="1"/>
      <c r="K37" s="54" t="s">
        <v>43</v>
      </c>
      <c r="L37" s="55"/>
      <c r="M37" s="55"/>
      <c r="N37" s="55"/>
      <c r="O37" s="3">
        <f>SUM(O35:O36)</f>
        <v>-3459.81</v>
      </c>
      <c r="P37" s="15">
        <f>O37/O21</f>
        <v>-0.0014263457770353593</v>
      </c>
      <c r="Q37" s="37"/>
      <c r="R37" s="37"/>
      <c r="S37" s="37"/>
      <c r="T37" s="41"/>
    </row>
    <row r="38" spans="1:20" ht="15.75">
      <c r="A38" s="38" t="s">
        <v>46</v>
      </c>
      <c r="B38" s="3">
        <v>224065.38</v>
      </c>
      <c r="C38" s="4">
        <f aca="true" t="shared" si="2" ref="C38:C46">+B38/$B$52</f>
        <v>0.07625077197969225</v>
      </c>
      <c r="D38" s="9"/>
      <c r="E38" s="13" t="s">
        <v>45</v>
      </c>
      <c r="F38" s="3">
        <f>SUM(F34:F37)</f>
        <v>2818558.87</v>
      </c>
      <c r="G38" s="36">
        <f>SUM(G34:G37)</f>
        <v>0.9591722278011404</v>
      </c>
      <c r="H38" s="29"/>
      <c r="I38" s="1"/>
      <c r="J38" s="1"/>
      <c r="K38" s="54"/>
      <c r="L38" s="55"/>
      <c r="M38" s="55"/>
      <c r="N38" s="55"/>
      <c r="O38" s="3"/>
      <c r="P38" s="5"/>
      <c r="Q38" s="37"/>
      <c r="R38" s="37"/>
      <c r="S38" s="37"/>
      <c r="T38" s="41"/>
    </row>
    <row r="39" spans="1:20" ht="15.75">
      <c r="A39" s="30" t="s">
        <v>47</v>
      </c>
      <c r="B39" s="72">
        <v>439726.81</v>
      </c>
      <c r="C39" s="4">
        <f t="shared" si="2"/>
        <v>0.14964163014682347</v>
      </c>
      <c r="D39" s="9"/>
      <c r="E39" s="39"/>
      <c r="F39" s="39"/>
      <c r="G39" s="39"/>
      <c r="H39" s="29"/>
      <c r="I39" s="1"/>
      <c r="J39" s="1"/>
      <c r="K39" s="56"/>
      <c r="L39" s="55"/>
      <c r="M39" s="55"/>
      <c r="N39" s="55"/>
      <c r="O39" s="9"/>
      <c r="P39" s="5"/>
      <c r="Q39" s="37"/>
      <c r="R39" s="37"/>
      <c r="S39" s="37"/>
      <c r="T39" s="41"/>
    </row>
    <row r="40" spans="1:20" ht="15.75">
      <c r="A40" s="30" t="s">
        <v>49</v>
      </c>
      <c r="B40" s="3">
        <v>62249.89</v>
      </c>
      <c r="C40" s="4">
        <f t="shared" si="2"/>
        <v>0.02118400516916502</v>
      </c>
      <c r="D40" s="9"/>
      <c r="E40" s="39"/>
      <c r="F40" s="39"/>
      <c r="G40" s="39"/>
      <c r="H40" s="29"/>
      <c r="I40" s="1"/>
      <c r="J40" s="1"/>
      <c r="K40" s="60" t="s">
        <v>48</v>
      </c>
      <c r="L40" s="55"/>
      <c r="M40" s="55"/>
      <c r="N40" s="55"/>
      <c r="O40" s="9"/>
      <c r="P40" s="5"/>
      <c r="Q40" s="37"/>
      <c r="R40" s="37"/>
      <c r="S40" s="37"/>
      <c r="T40" s="41"/>
    </row>
    <row r="41" spans="1:20" ht="15.75">
      <c r="A41" s="30" t="s">
        <v>51</v>
      </c>
      <c r="B41" s="72">
        <v>210415</v>
      </c>
      <c r="C41" s="4">
        <f t="shared" si="2"/>
        <v>0.07160546705656601</v>
      </c>
      <c r="D41" s="9"/>
      <c r="E41" s="39"/>
      <c r="F41" s="39"/>
      <c r="G41" s="39"/>
      <c r="H41" s="29"/>
      <c r="I41" s="1"/>
      <c r="J41" s="1"/>
      <c r="K41" s="56" t="s">
        <v>50</v>
      </c>
      <c r="L41" s="55"/>
      <c r="M41" s="55"/>
      <c r="N41" s="55"/>
      <c r="O41" s="72">
        <v>-1640.15</v>
      </c>
      <c r="P41" s="15">
        <f>O41/O21</f>
        <v>-0.0006761703753109404</v>
      </c>
      <c r="Q41" s="37"/>
      <c r="R41" s="37"/>
      <c r="S41" s="37"/>
      <c r="T41" s="41"/>
    </row>
    <row r="42" spans="1:20" ht="15.75">
      <c r="A42" s="30" t="s">
        <v>53</v>
      </c>
      <c r="B42" s="3">
        <v>261397.91</v>
      </c>
      <c r="C42" s="4">
        <f t="shared" si="2"/>
        <v>0.08895525239721601</v>
      </c>
      <c r="D42" s="9"/>
      <c r="E42" s="39"/>
      <c r="F42" s="39"/>
      <c r="G42" s="39"/>
      <c r="H42" s="29"/>
      <c r="I42" s="14"/>
      <c r="J42" s="1"/>
      <c r="K42" s="56" t="s">
        <v>52</v>
      </c>
      <c r="L42" s="55"/>
      <c r="M42" s="55"/>
      <c r="N42" s="55"/>
      <c r="O42" s="72">
        <v>12040</v>
      </c>
      <c r="P42" s="15">
        <f>O42/O21</f>
        <v>0.004963626082214263</v>
      </c>
      <c r="Q42" s="37"/>
      <c r="R42" s="37"/>
      <c r="S42" s="37"/>
      <c r="T42" s="41"/>
    </row>
    <row r="43" spans="1:20" ht="15.75">
      <c r="A43" s="30" t="s">
        <v>55</v>
      </c>
      <c r="B43" s="3">
        <v>4128</v>
      </c>
      <c r="C43" s="4">
        <f t="shared" si="2"/>
        <v>0.0014047827769384526</v>
      </c>
      <c r="D43" s="9"/>
      <c r="E43" s="39"/>
      <c r="F43" s="39"/>
      <c r="G43" s="39"/>
      <c r="H43" s="29"/>
      <c r="I43" s="14"/>
      <c r="J43" s="1"/>
      <c r="K43" s="56" t="s">
        <v>54</v>
      </c>
      <c r="L43" s="55"/>
      <c r="M43" s="55"/>
      <c r="N43" s="55"/>
      <c r="O43" s="72">
        <v>-83416.89</v>
      </c>
      <c r="P43" s="15">
        <f>O43/O21</f>
        <v>-0.03438955572269087</v>
      </c>
      <c r="Q43" s="37"/>
      <c r="R43" s="37"/>
      <c r="S43" s="37"/>
      <c r="T43" s="41"/>
    </row>
    <row r="44" spans="1:20" ht="16.5" thickBot="1">
      <c r="A44" s="30" t="s">
        <v>57</v>
      </c>
      <c r="B44" s="3">
        <v>11291.23</v>
      </c>
      <c r="C44" s="4">
        <f t="shared" si="2"/>
        <v>0.0038424722467177235</v>
      </c>
      <c r="D44" s="9"/>
      <c r="E44" s="37"/>
      <c r="F44" s="37"/>
      <c r="G44" s="37"/>
      <c r="H44" s="29"/>
      <c r="I44" s="14"/>
      <c r="J44" s="1"/>
      <c r="K44" s="56" t="s">
        <v>56</v>
      </c>
      <c r="L44" s="55"/>
      <c r="M44" s="55"/>
      <c r="N44" s="55"/>
      <c r="O44" s="77">
        <v>-43524.94</v>
      </c>
      <c r="P44" s="10">
        <f>O44/O21</f>
        <v>-0.01794364845604741</v>
      </c>
      <c r="Q44" s="37"/>
      <c r="R44" s="37"/>
      <c r="S44" s="37"/>
      <c r="T44" s="41"/>
    </row>
    <row r="45" spans="1:20" ht="15.75">
      <c r="A45" s="30" t="s">
        <v>58</v>
      </c>
      <c r="B45" s="3">
        <f>1052087.86+6050</f>
        <v>1058137.86</v>
      </c>
      <c r="C45" s="4">
        <f t="shared" si="2"/>
        <v>0.36009056234363174</v>
      </c>
      <c r="D45" s="4"/>
      <c r="E45" s="37"/>
      <c r="F45" s="37"/>
      <c r="G45" s="37"/>
      <c r="H45" s="29"/>
      <c r="I45" s="1"/>
      <c r="J45" s="1"/>
      <c r="K45" s="56"/>
      <c r="L45" s="55"/>
      <c r="M45" s="55"/>
      <c r="N45" s="55"/>
      <c r="O45" s="3"/>
      <c r="P45" s="15"/>
      <c r="Q45" s="37"/>
      <c r="R45" s="37"/>
      <c r="S45" s="37"/>
      <c r="T45" s="41"/>
    </row>
    <row r="46" spans="1:20" ht="16.5" thickBot="1">
      <c r="A46" s="38" t="s">
        <v>60</v>
      </c>
      <c r="B46" s="7">
        <f>-10178.78-1333556.7</f>
        <v>-1343735.48</v>
      </c>
      <c r="C46" s="8">
        <f t="shared" si="2"/>
        <v>-0.45728111895957474</v>
      </c>
      <c r="D46" s="9"/>
      <c r="E46" s="37"/>
      <c r="F46" s="37"/>
      <c r="G46" s="37"/>
      <c r="H46" s="29"/>
      <c r="I46" s="1"/>
      <c r="J46" s="1"/>
      <c r="K46" s="56" t="s">
        <v>59</v>
      </c>
      <c r="L46" s="55"/>
      <c r="M46" s="55"/>
      <c r="N46" s="55"/>
      <c r="O46" s="3">
        <f>SUM(O41:O44)</f>
        <v>-116541.98</v>
      </c>
      <c r="P46" s="15">
        <f>O46/O21</f>
        <v>-0.04804574847183496</v>
      </c>
      <c r="Q46" s="37"/>
      <c r="R46" s="37"/>
      <c r="S46" s="37"/>
      <c r="T46" s="41"/>
    </row>
    <row r="47" spans="1:20" ht="15.75">
      <c r="A47" s="30"/>
      <c r="B47" s="3"/>
      <c r="C47" s="9"/>
      <c r="D47" s="4"/>
      <c r="E47" s="37"/>
      <c r="F47" s="37"/>
      <c r="G47" s="37"/>
      <c r="H47" s="29"/>
      <c r="I47" s="1"/>
      <c r="J47" s="1"/>
      <c r="K47" s="56"/>
      <c r="L47" s="55"/>
      <c r="M47" s="55"/>
      <c r="N47" s="55"/>
      <c r="O47" s="3"/>
      <c r="P47" s="5"/>
      <c r="Q47" s="37"/>
      <c r="R47" s="37"/>
      <c r="S47" s="37"/>
      <c r="T47" s="41"/>
    </row>
    <row r="48" spans="1:20" ht="16.5" thickBot="1">
      <c r="A48" s="30" t="s">
        <v>61</v>
      </c>
      <c r="B48" s="7">
        <f>SUM(B37:B47)</f>
        <v>2330611.0000000005</v>
      </c>
      <c r="C48" s="8">
        <f>SUM(C37:C47)</f>
        <v>0.9076938251571758</v>
      </c>
      <c r="D48" s="4"/>
      <c r="E48" s="37"/>
      <c r="F48" s="37"/>
      <c r="G48" s="37"/>
      <c r="H48" s="40"/>
      <c r="I48" s="4"/>
      <c r="J48" s="1"/>
      <c r="K48" s="56"/>
      <c r="L48" s="55"/>
      <c r="M48" s="55"/>
      <c r="N48" s="55"/>
      <c r="O48" s="3"/>
      <c r="P48" s="5"/>
      <c r="Q48" s="37"/>
      <c r="R48" s="37"/>
      <c r="S48" s="37"/>
      <c r="T48" s="41"/>
    </row>
    <row r="49" spans="1:20" ht="16.5" thickBot="1">
      <c r="A49" s="30"/>
      <c r="B49" s="7"/>
      <c r="C49" s="16"/>
      <c r="D49" s="4"/>
      <c r="E49" s="43"/>
      <c r="F49" s="37"/>
      <c r="G49" s="37"/>
      <c r="H49" s="41"/>
      <c r="K49" s="56"/>
      <c r="L49" s="55"/>
      <c r="M49" s="55"/>
      <c r="N49" s="55"/>
      <c r="O49" s="3"/>
      <c r="P49" s="5"/>
      <c r="Q49" s="37"/>
      <c r="R49" s="37"/>
      <c r="S49" s="37"/>
      <c r="T49" s="41"/>
    </row>
    <row r="50" spans="1:20" ht="16.5" thickBot="1">
      <c r="A50" s="30" t="s">
        <v>62</v>
      </c>
      <c r="B50" s="3">
        <f>SUM(B33,B48)</f>
        <v>2335808.4300000006</v>
      </c>
      <c r="C50" s="4">
        <f>+B50/$B$52</f>
        <v>0.7948894022993334</v>
      </c>
      <c r="D50" s="9"/>
      <c r="E50" s="37"/>
      <c r="F50" s="37"/>
      <c r="G50" s="37"/>
      <c r="H50" s="41"/>
      <c r="K50" s="56"/>
      <c r="L50" s="55"/>
      <c r="M50" s="55"/>
      <c r="N50" s="55"/>
      <c r="O50" s="7"/>
      <c r="P50" s="17"/>
      <c r="Q50" s="37"/>
      <c r="R50" s="39"/>
      <c r="S50" s="37"/>
      <c r="T50" s="41"/>
    </row>
    <row r="51" spans="1:20" ht="16.5" thickBot="1">
      <c r="A51" s="30"/>
      <c r="B51" s="7"/>
      <c r="C51" s="4"/>
      <c r="D51" s="3"/>
      <c r="E51" s="9"/>
      <c r="F51" s="9"/>
      <c r="G51" s="9"/>
      <c r="H51" s="41"/>
      <c r="K51" s="62" t="s">
        <v>42</v>
      </c>
      <c r="L51" s="55"/>
      <c r="M51" s="55"/>
      <c r="N51" s="55"/>
      <c r="O51" s="19">
        <f>+O21+O31+O37+O46</f>
        <v>406053.1399999997</v>
      </c>
      <c r="P51" s="18">
        <f>O51/O21</f>
        <v>0.16739999638446829</v>
      </c>
      <c r="Q51" s="37"/>
      <c r="R51" s="37"/>
      <c r="S51" s="37"/>
      <c r="T51" s="41"/>
    </row>
    <row r="52" spans="1:20" ht="16.5" thickBot="1">
      <c r="A52" s="30" t="s">
        <v>63</v>
      </c>
      <c r="B52" s="19">
        <f>+B25+B50</f>
        <v>2938532.610000001</v>
      </c>
      <c r="C52" s="20">
        <f>+B52/$B$52</f>
        <v>1</v>
      </c>
      <c r="D52" s="3"/>
      <c r="E52" s="9" t="s">
        <v>64</v>
      </c>
      <c r="F52" s="21">
        <f>+F26+F38</f>
        <v>2938532.6100000003</v>
      </c>
      <c r="G52" s="20">
        <f>+F52/$F$52</f>
        <v>1</v>
      </c>
      <c r="H52" s="41"/>
      <c r="K52" s="56"/>
      <c r="L52" s="55"/>
      <c r="M52" s="55"/>
      <c r="N52" s="55"/>
      <c r="O52" s="9"/>
      <c r="P52" s="5"/>
      <c r="Q52" s="37"/>
      <c r="R52" s="37"/>
      <c r="S52" s="37"/>
      <c r="T52" s="41"/>
    </row>
    <row r="53" spans="1:20" ht="16.5" thickTop="1">
      <c r="A53" s="42"/>
      <c r="B53" s="37"/>
      <c r="C53" s="9"/>
      <c r="D53" s="37"/>
      <c r="E53" s="37"/>
      <c r="F53" s="37"/>
      <c r="G53" s="37"/>
      <c r="H53" s="41"/>
      <c r="K53" s="56"/>
      <c r="L53" s="55"/>
      <c r="M53" s="55"/>
      <c r="N53" s="55"/>
      <c r="O53" s="66"/>
      <c r="P53" s="5"/>
      <c r="Q53" s="37"/>
      <c r="R53" s="37"/>
      <c r="S53" s="37"/>
      <c r="T53" s="41"/>
    </row>
    <row r="54" spans="1:20" ht="15">
      <c r="A54" s="42"/>
      <c r="B54" s="43"/>
      <c r="C54" s="9"/>
      <c r="D54" s="37"/>
      <c r="E54" s="37"/>
      <c r="F54" s="43"/>
      <c r="G54" s="37"/>
      <c r="H54" s="41"/>
      <c r="K54" s="30"/>
      <c r="L54" s="9"/>
      <c r="M54" s="9"/>
      <c r="N54" s="9"/>
      <c r="O54" s="66"/>
      <c r="P54" s="67"/>
      <c r="Q54" s="37"/>
      <c r="R54" s="37"/>
      <c r="S54" s="37"/>
      <c r="T54" s="41"/>
    </row>
    <row r="55" spans="1:20" ht="15">
      <c r="A55" s="42"/>
      <c r="B55" s="37"/>
      <c r="C55" s="37"/>
      <c r="D55" s="37"/>
      <c r="E55" s="37"/>
      <c r="F55" s="37"/>
      <c r="G55" s="37"/>
      <c r="H55" s="41"/>
      <c r="K55" s="30"/>
      <c r="L55" s="39"/>
      <c r="M55" s="39"/>
      <c r="N55" s="39"/>
      <c r="O55" s="39"/>
      <c r="P55" s="68"/>
      <c r="Q55" s="37"/>
      <c r="R55" s="37"/>
      <c r="S55" s="37"/>
      <c r="T55" s="41"/>
    </row>
    <row r="56" spans="1:20" ht="14.25">
      <c r="A56" s="42"/>
      <c r="B56" s="37"/>
      <c r="C56" s="37"/>
      <c r="D56" s="37"/>
      <c r="E56" s="43"/>
      <c r="F56" s="37"/>
      <c r="G56" s="37"/>
      <c r="H56" s="41"/>
      <c r="K56" s="69"/>
      <c r="L56" s="39"/>
      <c r="M56" s="39"/>
      <c r="N56" s="39"/>
      <c r="O56" s="39"/>
      <c r="P56" s="68"/>
      <c r="Q56" s="37"/>
      <c r="R56" s="37"/>
      <c r="S56" s="37"/>
      <c r="T56" s="41"/>
    </row>
    <row r="57" spans="1:20" ht="14.25">
      <c r="A57" s="42"/>
      <c r="B57" s="37"/>
      <c r="C57" s="37"/>
      <c r="D57" s="37"/>
      <c r="E57" s="43"/>
      <c r="F57" s="37"/>
      <c r="G57" s="37"/>
      <c r="H57" s="41"/>
      <c r="K57" s="42"/>
      <c r="L57" s="37"/>
      <c r="M57" s="37"/>
      <c r="N57" s="37"/>
      <c r="O57" s="39"/>
      <c r="P57" s="70"/>
      <c r="Q57" s="37"/>
      <c r="R57" s="37"/>
      <c r="S57" s="37"/>
      <c r="T57" s="41"/>
    </row>
    <row r="58" spans="1:20" ht="15">
      <c r="A58" s="42"/>
      <c r="B58" s="37"/>
      <c r="C58" s="37"/>
      <c r="D58" s="37"/>
      <c r="E58" s="37"/>
      <c r="F58" s="37"/>
      <c r="G58" s="37"/>
      <c r="H58" s="41"/>
      <c r="K58" s="30"/>
      <c r="L58" s="9"/>
      <c r="M58" s="39"/>
      <c r="N58" s="39"/>
      <c r="O58" s="39"/>
      <c r="P58" s="68"/>
      <c r="Q58" s="37"/>
      <c r="R58" s="37"/>
      <c r="S58" s="37"/>
      <c r="T58" s="41"/>
    </row>
    <row r="59" spans="1:20" ht="15">
      <c r="A59" s="42"/>
      <c r="B59" s="37"/>
      <c r="C59" s="37"/>
      <c r="D59" s="37"/>
      <c r="E59" s="37"/>
      <c r="F59" s="37"/>
      <c r="G59" s="37"/>
      <c r="H59" s="41"/>
      <c r="K59" s="30"/>
      <c r="L59" s="9"/>
      <c r="M59" s="39"/>
      <c r="N59" s="39"/>
      <c r="O59" s="39"/>
      <c r="P59" s="68"/>
      <c r="Q59" s="37"/>
      <c r="R59" s="37"/>
      <c r="S59" s="37"/>
      <c r="T59" s="41"/>
    </row>
    <row r="60" spans="1:20" ht="15">
      <c r="A60" s="42"/>
      <c r="B60" s="37"/>
      <c r="C60" s="37"/>
      <c r="D60" s="37"/>
      <c r="E60" s="37"/>
      <c r="F60" s="37"/>
      <c r="G60" s="37"/>
      <c r="H60" s="41"/>
      <c r="K60" s="30"/>
      <c r="L60" s="9"/>
      <c r="M60" s="37"/>
      <c r="N60" s="37"/>
      <c r="O60" s="39"/>
      <c r="P60" s="70"/>
      <c r="Q60" s="37"/>
      <c r="R60" s="37"/>
      <c r="S60" s="37"/>
      <c r="T60" s="41"/>
    </row>
    <row r="61" spans="1:20" ht="14.25">
      <c r="A61" s="42"/>
      <c r="B61" s="37"/>
      <c r="C61" s="37"/>
      <c r="D61" s="37"/>
      <c r="E61" s="37"/>
      <c r="F61" s="37"/>
      <c r="G61" s="37"/>
      <c r="H61" s="41"/>
      <c r="K61" s="42"/>
      <c r="L61" s="37"/>
      <c r="M61" s="37"/>
      <c r="N61" s="37"/>
      <c r="O61" s="39"/>
      <c r="P61" s="70"/>
      <c r="Q61" s="37"/>
      <c r="R61" s="37"/>
      <c r="S61" s="37"/>
      <c r="T61" s="41"/>
    </row>
    <row r="62" spans="1:20" ht="15" thickBot="1">
      <c r="A62" s="44"/>
      <c r="B62" s="37"/>
      <c r="C62" s="37"/>
      <c r="D62" s="37"/>
      <c r="E62" s="23"/>
      <c r="F62" s="23"/>
      <c r="G62" s="37"/>
      <c r="H62" s="41"/>
      <c r="K62" s="44"/>
      <c r="L62" s="23"/>
      <c r="M62" s="23"/>
      <c r="N62" s="37"/>
      <c r="O62" s="39"/>
      <c r="P62" s="23"/>
      <c r="Q62" s="23"/>
      <c r="R62" s="23"/>
      <c r="S62" s="23"/>
      <c r="T62" s="41"/>
    </row>
    <row r="63" spans="1:20" ht="15">
      <c r="A63" s="30"/>
      <c r="B63" s="37"/>
      <c r="C63" s="37"/>
      <c r="D63" s="37"/>
      <c r="E63" s="9" t="s">
        <v>66</v>
      </c>
      <c r="F63" s="37"/>
      <c r="G63" s="37"/>
      <c r="H63" s="41"/>
      <c r="K63" s="30"/>
      <c r="L63" s="37"/>
      <c r="M63" s="37"/>
      <c r="N63" s="37"/>
      <c r="O63" s="39"/>
      <c r="P63" s="9" t="s">
        <v>66</v>
      </c>
      <c r="Q63" s="37"/>
      <c r="R63" s="37"/>
      <c r="S63" s="37"/>
      <c r="T63" s="41"/>
    </row>
    <row r="64" spans="1:20" ht="15">
      <c r="A64" s="30"/>
      <c r="B64" s="37"/>
      <c r="C64" s="37"/>
      <c r="D64" s="37"/>
      <c r="E64" s="24" t="s">
        <v>67</v>
      </c>
      <c r="F64" s="37"/>
      <c r="G64" s="37"/>
      <c r="H64" s="41"/>
      <c r="K64" s="30"/>
      <c r="L64" s="37"/>
      <c r="M64" s="37"/>
      <c r="N64" s="37"/>
      <c r="O64" s="39"/>
      <c r="P64" s="24" t="s">
        <v>67</v>
      </c>
      <c r="Q64" s="37"/>
      <c r="R64" s="37"/>
      <c r="S64" s="37"/>
      <c r="T64" s="41"/>
    </row>
    <row r="65" spans="1:20" ht="15.75" thickBot="1">
      <c r="A65" s="45" t="s">
        <v>65</v>
      </c>
      <c r="B65" s="23"/>
      <c r="C65" s="23"/>
      <c r="D65" s="23"/>
      <c r="E65" s="46" t="s">
        <v>68</v>
      </c>
      <c r="F65" s="23"/>
      <c r="G65" s="23"/>
      <c r="H65" s="47"/>
      <c r="K65" s="30" t="s">
        <v>65</v>
      </c>
      <c r="L65" s="37"/>
      <c r="M65" s="37"/>
      <c r="N65" s="37"/>
      <c r="O65" s="39"/>
      <c r="P65" s="24" t="s">
        <v>68</v>
      </c>
      <c r="Q65" s="37"/>
      <c r="R65" s="37"/>
      <c r="S65" s="37"/>
      <c r="T65" s="41"/>
    </row>
    <row r="66" spans="11:20" ht="15" thickBot="1">
      <c r="K66" s="44"/>
      <c r="L66" s="23"/>
      <c r="M66" s="23"/>
      <c r="N66" s="23"/>
      <c r="O66" s="76"/>
      <c r="P66" s="23"/>
      <c r="Q66" s="23"/>
      <c r="R66" s="23"/>
      <c r="S66" s="23"/>
      <c r="T66" s="47"/>
    </row>
    <row r="67" ht="14.25">
      <c r="P67"/>
    </row>
  </sheetData>
  <sheetProtection/>
  <mergeCells count="1">
    <mergeCell ref="A9:G9"/>
  </mergeCells>
  <printOptions/>
  <pageMargins left="0.5511811023622047" right="0.2362204724409449" top="0.6692913385826772" bottom="0.984251968503937" header="0.31496062992125984" footer="0.5118110236220472"/>
  <pageSetup horizontalDpi="300" verticalDpi="300" orientation="portrait" paperSize="9" scale="70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rosana</cp:lastModifiedBy>
  <cp:lastPrinted>2009-06-26T20:56:00Z</cp:lastPrinted>
  <dcterms:created xsi:type="dcterms:W3CDTF">2009-06-26T20:51:08Z</dcterms:created>
  <dcterms:modified xsi:type="dcterms:W3CDTF">2010-12-14T15:28:52Z</dcterms:modified>
  <cp:category/>
  <cp:version/>
  <cp:contentType/>
  <cp:contentStatus/>
</cp:coreProperties>
</file>